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75" windowWidth="18780" windowHeight="13170" activeTab="0"/>
  </bookViews>
  <sheets>
    <sheet name="Worker" sheetId="1" r:id="rId1"/>
  </sheets>
  <definedNames>
    <definedName name="_xlnm.Print_Area" localSheetId="0">'Worker'!$A$1:$F$50</definedName>
  </definedNames>
  <calcPr fullCalcOnLoad="1"/>
</workbook>
</file>

<file path=xl/sharedStrings.xml><?xml version="1.0" encoding="utf-8"?>
<sst xmlns="http://schemas.openxmlformats.org/spreadsheetml/2006/main" count="83" uniqueCount="68">
  <si>
    <t xml:space="preserve"> Product</t>
  </si>
  <si>
    <t xml:space="preserve"> Application rate (AR)</t>
  </si>
  <si>
    <t xml:space="preserve"> Systemic AOEL</t>
  </si>
  <si>
    <t xml:space="preserve"> kg</t>
  </si>
  <si>
    <t xml:space="preserve"> h/d</t>
  </si>
  <si>
    <t xml:space="preserve"> mg/kg bw/d</t>
  </si>
  <si>
    <t xml:space="preserve"> Dislodgeable foliar residues (DFR)</t>
  </si>
  <si>
    <t xml:space="preserve"> Transfer coefficient (TC)</t>
  </si>
  <si>
    <t xml:space="preserve"> Penetration through clothing (P)</t>
  </si>
  <si>
    <t xml:space="preserve"> % (worst case, e.g. for dilution)</t>
  </si>
  <si>
    <t xml:space="preserve"> Estimation of post-application exposure of workers (re-entry exposure)</t>
  </si>
  <si>
    <r>
      <t xml:space="preserve"> 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/person/h</t>
    </r>
  </si>
  <si>
    <t xml:space="preserve"> kg a.s./ha</t>
  </si>
  <si>
    <t xml:space="preserve"> Body weight (BW)</t>
  </si>
  <si>
    <t xml:space="preserve"> Number of applications (NA)</t>
  </si>
  <si>
    <t xml:space="preserve"> Active substance (a.s.)</t>
  </si>
  <si>
    <t>Estimation of worker (re-entry) exposure</t>
  </si>
  <si>
    <t>Input parameters considered for the estimation of worker exposure:</t>
  </si>
  <si>
    <t>Intended use(s):</t>
  </si>
  <si>
    <t>Dislodgeable foliar residues (DFR):</t>
  </si>
  <si>
    <t>Application rate (AR):</t>
  </si>
  <si>
    <t>Transfer coefficient (TC):</t>
  </si>
  <si>
    <t>Body weight (BW):</t>
  </si>
  <si>
    <t>Work rate per day (WR):</t>
  </si>
  <si>
    <t>Dermal absorption (DA):</t>
  </si>
  <si>
    <t>mg/kg bw/d</t>
  </si>
  <si>
    <t>% of AOEL</t>
  </si>
  <si>
    <t xml:space="preserve">% of AOEL </t>
  </si>
  <si>
    <r>
      <t>cm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/person/h</t>
    </r>
  </si>
  <si>
    <r>
      <t>µg/cm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/kg a.s.</t>
    </r>
  </si>
  <si>
    <t>h/d</t>
  </si>
  <si>
    <t>AOEL</t>
  </si>
  <si>
    <t>kg/person</t>
  </si>
  <si>
    <t>kg a.s./ha</t>
  </si>
  <si>
    <r>
      <t>SDE</t>
    </r>
    <r>
      <rPr>
        <vertAlign val="subscript"/>
        <sz val="10"/>
        <rFont val="Times New Roman"/>
        <family val="1"/>
      </rPr>
      <t>W</t>
    </r>
    <r>
      <rPr>
        <sz val="10"/>
        <rFont val="Times New Roman"/>
        <family val="1"/>
      </rPr>
      <t xml:space="preserve"> = (DFR x TC x WR x AR x NA x DA) / BW</t>
    </r>
  </si>
  <si>
    <t>Number of applications (NA):</t>
  </si>
  <si>
    <t>PPE</t>
  </si>
  <si>
    <t>%</t>
  </si>
  <si>
    <t>mg/person</t>
  </si>
  <si>
    <r>
      <t xml:space="preserve"> </t>
    </r>
    <r>
      <rPr>
        <vertAlign val="superscript"/>
        <sz val="10"/>
        <rFont val="Arial"/>
        <family val="2"/>
      </rPr>
      <t>1)</t>
    </r>
  </si>
  <si>
    <r>
      <t xml:space="preserve"> 3</t>
    </r>
    <r>
      <rPr>
        <vertAlign val="superscript"/>
        <sz val="10"/>
        <rFont val="Arial"/>
        <family val="2"/>
      </rPr>
      <t>)</t>
    </r>
  </si>
  <si>
    <r>
      <t xml:space="preserve"> 4</t>
    </r>
    <r>
      <rPr>
        <vertAlign val="superscript"/>
        <sz val="10"/>
        <rFont val="Arial"/>
        <family val="2"/>
      </rPr>
      <t>)</t>
    </r>
  </si>
  <si>
    <t xml:space="preserve">      acc. EUROPOEM II (2002): 2500 (vegetables), 3000 (strawberries), 4500 (fruits from trees), 5000 (ornamentals)</t>
  </si>
  <si>
    <t xml:space="preserve">     if re-entry tasks are not intended (e.g. irrigation, maintenance) or for applications in the home and allotment garden area</t>
  </si>
  <si>
    <r>
      <t xml:space="preserve">Without PPE </t>
    </r>
    <r>
      <rPr>
        <b/>
        <vertAlign val="superscript"/>
        <sz val="10"/>
        <rFont val="Times New Roman"/>
        <family val="1"/>
      </rPr>
      <t>1)</t>
    </r>
  </si>
  <si>
    <r>
      <t xml:space="preserve">With PPE </t>
    </r>
    <r>
      <rPr>
        <b/>
        <vertAlign val="superscript"/>
        <sz val="10"/>
        <rFont val="Times New Roman"/>
        <family val="1"/>
      </rPr>
      <t>2)</t>
    </r>
  </si>
  <si>
    <r>
      <t xml:space="preserve"> µg/cm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/kg a.s.</t>
    </r>
  </si>
  <si>
    <t xml:space="preserve"> Dermal absorption DA)</t>
  </si>
  <si>
    <t>e.g. cereals</t>
  </si>
  <si>
    <t xml:space="preserve"> Intended use(s)</t>
  </si>
  <si>
    <t xml:space="preserve">      acc. US EPA Policy # 3.1 (2000): 1500 (cereals, e.g. crop inspection), 10000 (grapes)</t>
  </si>
  <si>
    <t xml:space="preserve"> Work rate per day (WR)</t>
  </si>
  <si>
    <r>
      <t>SDE</t>
    </r>
    <r>
      <rPr>
        <vertAlign val="subscript"/>
        <sz val="10"/>
        <rFont val="Times New Roman"/>
        <family val="1"/>
      </rPr>
      <t>W</t>
    </r>
    <r>
      <rPr>
        <sz val="10"/>
        <rFont val="Times New Roman"/>
        <family val="1"/>
      </rPr>
      <t xml:space="preserve"> = (DFR x TC x WR x AR x NA x PPE x DA) / BW</t>
    </r>
  </si>
  <si>
    <r>
      <t>1)</t>
    </r>
    <r>
      <rPr>
        <sz val="10"/>
        <rFont val="Times New Roman"/>
        <family val="1"/>
      </rPr>
      <t xml:space="preserve"> acceptable without PPE: allocation of BVL code SF245-01 for spray applications</t>
    </r>
  </si>
  <si>
    <r>
      <t>2)</t>
    </r>
    <r>
      <rPr>
        <sz val="10"/>
        <rFont val="Times New Roman"/>
        <family val="1"/>
      </rPr>
      <t xml:space="preserve"> acceptable only with PPE: allocation of BVL code SF1891 and SF190 for professional and </t>
    </r>
  </si>
  <si>
    <t xml:space="preserve">     corresponding to long sleeved shirt, long trousers and gloves for applications in the home and allotment garden area</t>
  </si>
  <si>
    <r>
      <t xml:space="preserve"> 2</t>
    </r>
    <r>
      <rPr>
        <vertAlign val="superscript"/>
        <sz val="10"/>
        <rFont val="Arial"/>
        <family val="2"/>
      </rPr>
      <t>)</t>
    </r>
  </si>
  <si>
    <r>
      <t xml:space="preserve"> 5</t>
    </r>
    <r>
      <rPr>
        <vertAlign val="superscript"/>
        <sz val="10"/>
        <rFont val="Arial"/>
        <family val="2"/>
      </rPr>
      <t>)</t>
    </r>
  </si>
  <si>
    <r>
      <t xml:space="preserve"> 3)</t>
    </r>
    <r>
      <rPr>
        <sz val="8"/>
        <rFont val="Arial"/>
        <family val="2"/>
      </rPr>
      <t xml:space="preserve"> TC 30000 cm²/person/hour ('worst case', hand harvesting, both sides of leaves) acc. to Krebs et al. (2000),</t>
    </r>
  </si>
  <si>
    <r>
      <t xml:space="preserve"> 4)</t>
    </r>
    <r>
      <rPr>
        <sz val="8"/>
        <rFont val="Arial"/>
        <family val="2"/>
      </rPr>
      <t xml:space="preserve"> 8 h/day for professional applications if re-entry tasks are intended, 2 h/day for professional applications </t>
    </r>
  </si>
  <si>
    <r>
      <t xml:space="preserve"> 5)</t>
    </r>
    <r>
      <rPr>
        <sz val="8"/>
        <rFont val="Arial"/>
        <family val="2"/>
      </rPr>
      <t xml:space="preserve"> 5 % of dermal exposure corresponding to protective clothing incl. gloves for professionals, 50 % reduction of dermal exposure</t>
    </r>
  </si>
  <si>
    <t xml:space="preserve">     can be assumed between 2 applications (otherwise use multiple application factor)</t>
  </si>
  <si>
    <t>Total systemic exposure</t>
  </si>
  <si>
    <r>
      <t xml:space="preserve"> 2)</t>
    </r>
    <r>
      <rPr>
        <sz val="8"/>
        <rFont val="Arial"/>
        <family val="2"/>
      </rPr>
      <t xml:space="preserve"> default of 1 µg a.s./cm² per kg a.s./ha  acc. to Krebs et al. (2000)</t>
    </r>
  </si>
  <si>
    <t>External dermal exposure</t>
  </si>
  <si>
    <t xml:space="preserve">    home and allotment garden applications, respectively (cf. Krebs et al., 2000)</t>
  </si>
  <si>
    <r>
      <t xml:space="preserve"> 1)</t>
    </r>
    <r>
      <rPr>
        <sz val="8"/>
        <rFont val="Arial"/>
        <family val="2"/>
      </rPr>
      <t xml:space="preserve"> consideration of more than two applications will not be necessary if degradation on foliage of at least 50 %</t>
    </r>
  </si>
  <si>
    <t>% ('worst case')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</si>
</sst>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"/>
    <numFmt numFmtId="181" formatCode="0.0"/>
    <numFmt numFmtId="182" formatCode="0.000000"/>
    <numFmt numFmtId="183" formatCode="0.0000"/>
    <numFmt numFmtId="184" formatCode="0.00000"/>
    <numFmt numFmtId="185" formatCode="0.0000000"/>
    <numFmt numFmtId="186" formatCode="00000"/>
    <numFmt numFmtId="187" formatCode="0.00000000"/>
    <numFmt numFmtId="188" formatCode="m/d/yy"/>
    <numFmt numFmtId="189" formatCode="[$-407]dddd\,\ d\.\ mmmm\ yyyy"/>
    <numFmt numFmtId="190" formatCode="dd/mm/yy;@"/>
    <numFmt numFmtId="191" formatCode="dd/mm/yy"/>
    <numFmt numFmtId="192" formatCode="General_)"/>
    <numFmt numFmtId="193" formatCode="_-* #,##0.00\ [$€]_-;\-* #,##0.00\ [$€]_-;_-* &quot;-&quot;??\ [$€]_-;_-@_-"/>
    <numFmt numFmtId="194" formatCode="#,##0.00000\ &quot;€&quot;"/>
    <numFmt numFmtId="195" formatCode="&quot;Ja&quot;;&quot;Ja&quot;;&quot;Nein&quot;"/>
    <numFmt numFmtId="196" formatCode="&quot;Wahr&quot;;&quot;Wahr&quot;;&quot;Falsch&quot;"/>
    <numFmt numFmtId="197" formatCode="&quot;Ein&quot;;&quot;Ein&quot;;&quot;Aus&quot;"/>
    <numFmt numFmtId="198" formatCode="[$€-2]\ #,##0.00_);[Red]\([$€-2]\ #,##0.00\)"/>
    <numFmt numFmtId="199" formatCode="0.000000000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sz val="12"/>
      <name val="Anelia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6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vertAlign val="subscript"/>
      <sz val="10"/>
      <name val="Times New Roman"/>
      <family val="1"/>
    </font>
    <font>
      <sz val="10"/>
      <name val="Trebuchet MS"/>
      <family val="2"/>
    </font>
    <font>
      <b/>
      <vertAlign val="superscript"/>
      <sz val="10"/>
      <name val="Times New Roman"/>
      <family val="1"/>
    </font>
    <font>
      <vertAlign val="superscript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92" fontId="4" fillId="0" borderId="0">
      <alignment/>
      <protection/>
    </xf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Border="1" applyAlignment="1">
      <alignment/>
    </xf>
    <xf numFmtId="0" fontId="6" fillId="3" borderId="1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right" vertical="center"/>
      <protection locked="0"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>
      <alignment vertical="center"/>
    </xf>
    <xf numFmtId="0" fontId="6" fillId="4" borderId="3" xfId="0" applyFont="1" applyFill="1" applyBorder="1" applyAlignment="1">
      <alignment horizontal="right" vertical="center"/>
    </xf>
    <xf numFmtId="0" fontId="6" fillId="4" borderId="3" xfId="0" applyFont="1" applyFill="1" applyBorder="1" applyAlignment="1" applyProtection="1">
      <alignment horizontal="right" vertical="center"/>
      <protection locked="0"/>
    </xf>
    <xf numFmtId="0" fontId="6" fillId="3" borderId="1" xfId="0" applyFont="1" applyFill="1" applyBorder="1" applyAlignment="1">
      <alignment/>
    </xf>
    <xf numFmtId="0" fontId="0" fillId="3" borderId="0" xfId="0" applyFill="1" applyBorder="1" applyAlignment="1">
      <alignment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1" xfId="0" applyFill="1" applyBorder="1" applyAlignment="1">
      <alignment/>
    </xf>
    <xf numFmtId="0" fontId="6" fillId="4" borderId="3" xfId="0" applyFont="1" applyFill="1" applyBorder="1" applyAlignment="1" applyProtection="1">
      <alignment horizontal="right"/>
      <protection locked="0"/>
    </xf>
    <xf numFmtId="0" fontId="6" fillId="4" borderId="3" xfId="0" applyFont="1" applyFill="1" applyBorder="1" applyAlignment="1" applyProtection="1">
      <alignment vertical="center"/>
      <protection locked="0"/>
    </xf>
    <xf numFmtId="0" fontId="6" fillId="5" borderId="3" xfId="0" applyFont="1" applyFill="1" applyBorder="1" applyAlignment="1" applyProtection="1">
      <alignment horizontal="right"/>
      <protection locked="0"/>
    </xf>
    <xf numFmtId="0" fontId="6" fillId="3" borderId="0" xfId="0" applyFont="1" applyFill="1" applyBorder="1" applyAlignment="1">
      <alignment vertical="top"/>
    </xf>
    <xf numFmtId="0" fontId="6" fillId="3" borderId="2" xfId="0" applyFont="1" applyFill="1" applyBorder="1" applyAlignment="1">
      <alignment vertical="top"/>
    </xf>
    <xf numFmtId="0" fontId="0" fillId="2" borderId="0" xfId="0" applyFill="1" applyAlignment="1">
      <alignment vertical="top"/>
    </xf>
    <xf numFmtId="0" fontId="5" fillId="3" borderId="1" xfId="0" applyFont="1" applyFill="1" applyBorder="1" applyAlignment="1">
      <alignment vertical="top"/>
    </xf>
    <xf numFmtId="0" fontId="9" fillId="3" borderId="0" xfId="0" applyFont="1" applyFill="1" applyBorder="1" applyAlignment="1">
      <alignment vertical="top" wrapText="1"/>
    </xf>
    <xf numFmtId="0" fontId="9" fillId="3" borderId="2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5" fillId="3" borderId="2" xfId="0" applyFont="1" applyFill="1" applyBorder="1" applyAlignment="1">
      <alignment vertical="top" wrapText="1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4" xfId="0" applyFont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4" fillId="0" borderId="8" xfId="0" applyFont="1" applyBorder="1" applyAlignment="1">
      <alignment vertical="center"/>
    </xf>
    <xf numFmtId="0" fontId="13" fillId="0" borderId="9" xfId="0" applyFont="1" applyBorder="1" applyAlignment="1">
      <alignment vertical="center" wrapText="1"/>
    </xf>
    <xf numFmtId="0" fontId="14" fillId="2" borderId="6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0" fillId="3" borderId="11" xfId="0" applyFont="1" applyFill="1" applyBorder="1" applyAlignment="1">
      <alignment vertical="center"/>
    </xf>
    <xf numFmtId="0" fontId="10" fillId="3" borderId="2" xfId="0" applyFont="1" applyFill="1" applyBorder="1" applyAlignment="1">
      <alignment/>
    </xf>
    <xf numFmtId="0" fontId="8" fillId="3" borderId="12" xfId="0" applyFont="1" applyFill="1" applyBorder="1" applyAlignment="1">
      <alignment vertical="center"/>
    </xf>
    <xf numFmtId="0" fontId="13" fillId="2" borderId="0" xfId="0" applyFont="1" applyFill="1" applyAlignment="1">
      <alignment/>
    </xf>
    <xf numFmtId="0" fontId="14" fillId="0" borderId="6" xfId="0" applyFont="1" applyBorder="1" applyAlignment="1">
      <alignment wrapText="1"/>
    </xf>
    <xf numFmtId="0" fontId="14" fillId="0" borderId="7" xfId="0" applyFont="1" applyBorder="1" applyAlignment="1">
      <alignment wrapText="1"/>
    </xf>
    <xf numFmtId="0" fontId="14" fillId="0" borderId="8" xfId="0" applyFont="1" applyBorder="1" applyAlignment="1">
      <alignment wrapText="1"/>
    </xf>
    <xf numFmtId="0" fontId="14" fillId="0" borderId="9" xfId="0" applyFont="1" applyBorder="1" applyAlignment="1">
      <alignment wrapText="1"/>
    </xf>
    <xf numFmtId="0" fontId="17" fillId="0" borderId="0" xfId="0" applyFont="1" applyFill="1" applyBorder="1" applyAlignment="1">
      <alignment/>
    </xf>
    <xf numFmtId="181" fontId="14" fillId="0" borderId="13" xfId="0" applyNumberFormat="1" applyFont="1" applyBorder="1" applyAlignment="1">
      <alignment wrapText="1"/>
    </xf>
    <xf numFmtId="182" fontId="14" fillId="0" borderId="3" xfId="0" applyNumberFormat="1" applyFont="1" applyBorder="1" applyAlignment="1">
      <alignment wrapText="1"/>
    </xf>
    <xf numFmtId="0" fontId="5" fillId="3" borderId="14" xfId="0" applyFont="1" applyFill="1" applyBorder="1" applyAlignment="1">
      <alignment vertical="top"/>
    </xf>
    <xf numFmtId="0" fontId="9" fillId="3" borderId="15" xfId="0" applyFont="1" applyFill="1" applyBorder="1" applyAlignment="1">
      <alignment vertical="top" wrapText="1"/>
    </xf>
    <xf numFmtId="0" fontId="9" fillId="3" borderId="16" xfId="0" applyFont="1" applyFill="1" applyBorder="1" applyAlignment="1">
      <alignment vertical="top" wrapText="1"/>
    </xf>
    <xf numFmtId="0" fontId="14" fillId="0" borderId="17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14" fillId="0" borderId="18" xfId="0" applyFont="1" applyBorder="1" applyAlignment="1">
      <alignment wrapText="1"/>
    </xf>
    <xf numFmtId="0" fontId="14" fillId="0" borderId="19" xfId="0" applyFont="1" applyBorder="1" applyAlignment="1">
      <alignment wrapText="1"/>
    </xf>
    <xf numFmtId="2" fontId="13" fillId="2" borderId="7" xfId="0" applyNumberFormat="1" applyFont="1" applyFill="1" applyBorder="1" applyAlignment="1">
      <alignment vertical="center"/>
    </xf>
    <xf numFmtId="2" fontId="13" fillId="2" borderId="7" xfId="0" applyNumberFormat="1" applyFont="1" applyFill="1" applyBorder="1" applyAlignment="1">
      <alignment/>
    </xf>
    <xf numFmtId="2" fontId="13" fillId="0" borderId="9" xfId="0" applyNumberFormat="1" applyFont="1" applyBorder="1" applyAlignment="1">
      <alignment vertical="center"/>
    </xf>
    <xf numFmtId="2" fontId="13" fillId="0" borderId="6" xfId="0" applyNumberFormat="1" applyFont="1" applyBorder="1" applyAlignment="1">
      <alignment wrapText="1"/>
    </xf>
    <xf numFmtId="2" fontId="13" fillId="0" borderId="3" xfId="0" applyNumberFormat="1" applyFont="1" applyBorder="1" applyAlignment="1">
      <alignment wrapText="1"/>
    </xf>
    <xf numFmtId="2" fontId="13" fillId="0" borderId="7" xfId="0" applyNumberFormat="1" applyFont="1" applyBorder="1" applyAlignment="1">
      <alignment wrapText="1"/>
    </xf>
    <xf numFmtId="2" fontId="14" fillId="0" borderId="7" xfId="0" applyNumberFormat="1" applyFont="1" applyBorder="1" applyAlignment="1">
      <alignment wrapText="1"/>
    </xf>
    <xf numFmtId="2" fontId="14" fillId="0" borderId="9" xfId="0" applyNumberFormat="1" applyFont="1" applyBorder="1" applyAlignment="1">
      <alignment wrapText="1"/>
    </xf>
    <xf numFmtId="0" fontId="13" fillId="0" borderId="3" xfId="0" applyFont="1" applyBorder="1" applyAlignment="1">
      <alignment horizontal="right" vertical="center" wrapText="1"/>
    </xf>
    <xf numFmtId="0" fontId="13" fillId="2" borderId="3" xfId="0" applyFont="1" applyFill="1" applyBorder="1" applyAlignment="1">
      <alignment horizontal="right"/>
    </xf>
    <xf numFmtId="0" fontId="13" fillId="0" borderId="13" xfId="0" applyFont="1" applyBorder="1" applyAlignment="1">
      <alignment horizontal="right" vertical="center"/>
    </xf>
    <xf numFmtId="0" fontId="13" fillId="0" borderId="20" xfId="0" applyFont="1" applyBorder="1" applyAlignment="1">
      <alignment horizontal="right" vertical="center" wrapText="1"/>
    </xf>
    <xf numFmtId="0" fontId="13" fillId="0" borderId="13" xfId="0" applyFont="1" applyBorder="1" applyAlignment="1">
      <alignment horizontal="right" vertical="center" wrapText="1"/>
    </xf>
    <xf numFmtId="0" fontId="19" fillId="3" borderId="1" xfId="0" applyFont="1" applyFill="1" applyBorder="1" applyAlignment="1">
      <alignment vertical="top"/>
    </xf>
    <xf numFmtId="0" fontId="13" fillId="0" borderId="21" xfId="0" applyFont="1" applyBorder="1" applyAlignment="1">
      <alignment wrapText="1"/>
    </xf>
    <xf numFmtId="2" fontId="13" fillId="0" borderId="22" xfId="0" applyNumberFormat="1" applyFont="1" applyBorder="1" applyAlignment="1">
      <alignment wrapText="1"/>
    </xf>
    <xf numFmtId="2" fontId="13" fillId="0" borderId="23" xfId="0" applyNumberFormat="1" applyFont="1" applyBorder="1" applyAlignment="1">
      <alignment wrapText="1"/>
    </xf>
    <xf numFmtId="2" fontId="13" fillId="0" borderId="8" xfId="0" applyNumberFormat="1" applyFont="1" applyBorder="1" applyAlignment="1">
      <alignment wrapText="1"/>
    </xf>
    <xf numFmtId="2" fontId="13" fillId="0" borderId="13" xfId="0" applyNumberFormat="1" applyFont="1" applyBorder="1" applyAlignment="1">
      <alignment wrapText="1"/>
    </xf>
    <xf numFmtId="2" fontId="13" fillId="0" borderId="9" xfId="0" applyNumberFormat="1" applyFont="1" applyBorder="1" applyAlignment="1">
      <alignment wrapText="1"/>
    </xf>
    <xf numFmtId="0" fontId="6" fillId="4" borderId="7" xfId="0" applyFont="1" applyFill="1" applyBorder="1" applyAlignment="1" applyProtection="1">
      <alignment horizontal="left" vertical="center"/>
      <protection locked="0"/>
    </xf>
    <xf numFmtId="0" fontId="6" fillId="4" borderId="3" xfId="0" applyNumberFormat="1" applyFont="1" applyFill="1" applyBorder="1" applyAlignment="1" applyProtection="1">
      <alignment horizontal="left" vertical="center"/>
      <protection locked="0"/>
    </xf>
    <xf numFmtId="0" fontId="6" fillId="4" borderId="7" xfId="0" applyNumberFormat="1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14" fillId="2" borderId="24" xfId="0" applyFont="1" applyFill="1" applyBorder="1" applyAlignment="1">
      <alignment/>
    </xf>
    <xf numFmtId="0" fontId="14" fillId="2" borderId="25" xfId="0" applyFont="1" applyFill="1" applyBorder="1" applyAlignment="1">
      <alignment/>
    </xf>
    <xf numFmtId="0" fontId="14" fillId="2" borderId="26" xfId="0" applyFont="1" applyFill="1" applyBorder="1" applyAlignment="1">
      <alignment/>
    </xf>
    <xf numFmtId="0" fontId="15" fillId="0" borderId="0" xfId="0" applyFont="1" applyAlignment="1">
      <alignment horizontal="justify"/>
    </xf>
    <xf numFmtId="2" fontId="13" fillId="0" borderId="6" xfId="0" applyNumberFormat="1" applyFont="1" applyBorder="1" applyAlignment="1">
      <alignment wrapText="1"/>
    </xf>
    <xf numFmtId="2" fontId="13" fillId="0" borderId="3" xfId="0" applyNumberFormat="1" applyFont="1" applyBorder="1" applyAlignment="1">
      <alignment wrapText="1"/>
    </xf>
    <xf numFmtId="2" fontId="13" fillId="0" borderId="7" xfId="0" applyNumberFormat="1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3" fillId="0" borderId="7" xfId="0" applyFont="1" applyBorder="1" applyAlignment="1">
      <alignment wrapText="1"/>
    </xf>
    <xf numFmtId="2" fontId="14" fillId="0" borderId="4" xfId="0" applyNumberFormat="1" applyFont="1" applyBorder="1" applyAlignment="1">
      <alignment wrapText="1"/>
    </xf>
    <xf numFmtId="2" fontId="14" fillId="0" borderId="20" xfId="0" applyNumberFormat="1" applyFont="1" applyBorder="1" applyAlignment="1">
      <alignment wrapText="1"/>
    </xf>
    <xf numFmtId="2" fontId="14" fillId="0" borderId="5" xfId="0" applyNumberFormat="1" applyFont="1" applyBorder="1" applyAlignment="1">
      <alignment wrapText="1"/>
    </xf>
    <xf numFmtId="0" fontId="14" fillId="0" borderId="17" xfId="0" applyFont="1" applyBorder="1" applyAlignment="1">
      <alignment wrapText="1"/>
    </xf>
    <xf numFmtId="0" fontId="14" fillId="0" borderId="20" xfId="0" applyFont="1" applyBorder="1" applyAlignment="1">
      <alignment wrapText="1"/>
    </xf>
    <xf numFmtId="0" fontId="14" fillId="0" borderId="5" xfId="0" applyFont="1" applyBorder="1" applyAlignment="1">
      <alignment wrapText="1"/>
    </xf>
    <xf numFmtId="0" fontId="14" fillId="0" borderId="6" xfId="0" applyFont="1" applyBorder="1" applyAlignment="1">
      <alignment wrapText="1"/>
    </xf>
    <xf numFmtId="0" fontId="14" fillId="0" borderId="3" xfId="0" applyFont="1" applyBorder="1" applyAlignment="1">
      <alignment wrapText="1"/>
    </xf>
    <xf numFmtId="0" fontId="14" fillId="0" borderId="7" xfId="0" applyFont="1" applyBorder="1" applyAlignment="1">
      <alignment wrapText="1"/>
    </xf>
    <xf numFmtId="14" fontId="6" fillId="4" borderId="3" xfId="0" applyNumberFormat="1" applyFont="1" applyFill="1" applyBorder="1" applyAlignment="1" applyProtection="1">
      <alignment horizontal="left" vertical="center"/>
      <protection locked="0"/>
    </xf>
    <xf numFmtId="14" fontId="6" fillId="4" borderId="7" xfId="0" applyNumberFormat="1" applyFont="1" applyFill="1" applyBorder="1" applyAlignment="1" applyProtection="1">
      <alignment horizontal="left" vertical="center"/>
      <protection locked="0"/>
    </xf>
    <xf numFmtId="0" fontId="6" fillId="4" borderId="3" xfId="0" applyFont="1" applyFill="1" applyBorder="1" applyAlignment="1" applyProtection="1">
      <alignment horizontal="left" vertical="center"/>
      <protection locked="0"/>
    </xf>
    <xf numFmtId="2" fontId="13" fillId="0" borderId="20" xfId="0" applyNumberFormat="1" applyFont="1" applyBorder="1" applyAlignment="1">
      <alignment vertical="center" wrapText="1"/>
    </xf>
    <xf numFmtId="2" fontId="13" fillId="0" borderId="5" xfId="0" applyNumberFormat="1" applyFont="1" applyBorder="1" applyAlignment="1">
      <alignment vertical="center" wrapText="1"/>
    </xf>
  </cellXfs>
  <cellStyles count="14">
    <cellStyle name="Normal" xfId="0"/>
    <cellStyle name="Followed Hyperlink" xfId="15"/>
    <cellStyle name="Comma [0]_IBC German model" xfId="16"/>
    <cellStyle name="Comma_IBC German model" xfId="17"/>
    <cellStyle name="Currency [0]_IBC German model" xfId="18"/>
    <cellStyle name="Currency_IBC German model" xfId="19"/>
    <cellStyle name="Comma" xfId="20"/>
    <cellStyle name="Comma [0]" xfId="21"/>
    <cellStyle name="Euro" xfId="22"/>
    <cellStyle name="Hyperlink" xfId="23"/>
    <cellStyle name="Normal_IBC German model" xfId="24"/>
    <cellStyle name="Percent" xfId="25"/>
    <cellStyle name="Currency" xfId="26"/>
    <cellStyle name="Currency [0]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8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F50"/>
  <sheetViews>
    <sheetView showGridLines="0" showZeros="0" tabSelected="1" workbookViewId="0" topLeftCell="A1">
      <selection activeCell="A1" sqref="A1"/>
    </sheetView>
  </sheetViews>
  <sheetFormatPr defaultColWidth="11.421875" defaultRowHeight="12.75"/>
  <cols>
    <col min="1" max="1" width="25.8515625" style="1" customWidth="1"/>
    <col min="2" max="2" width="8.421875" style="1" customWidth="1"/>
    <col min="3" max="3" width="11.8515625" style="1" customWidth="1"/>
    <col min="4" max="4" width="25.8515625" style="1" customWidth="1"/>
    <col min="5" max="5" width="8.421875" style="1" customWidth="1"/>
    <col min="6" max="6" width="11.8515625" style="1" customWidth="1"/>
    <col min="7" max="16384" width="11.421875" style="1" customWidth="1"/>
  </cols>
  <sheetData>
    <row r="1" spans="1:6" ht="12.75">
      <c r="A1" s="44" t="s">
        <v>10</v>
      </c>
      <c r="B1" s="41"/>
      <c r="C1" s="41"/>
      <c r="D1" s="41"/>
      <c r="E1" s="41"/>
      <c r="F1" s="42"/>
    </row>
    <row r="2" spans="1:6" ht="12.75">
      <c r="A2" s="18"/>
      <c r="B2" s="14"/>
      <c r="C2" s="14"/>
      <c r="D2" s="14"/>
      <c r="E2" s="14"/>
      <c r="F2" s="17"/>
    </row>
    <row r="3" spans="1:6" ht="12.75">
      <c r="A3" s="3" t="s">
        <v>15</v>
      </c>
      <c r="B3" s="4"/>
      <c r="C3" s="105"/>
      <c r="D3" s="105"/>
      <c r="E3" s="105"/>
      <c r="F3" s="106"/>
    </row>
    <row r="4" spans="1:6" ht="12.75">
      <c r="A4" s="5" t="s">
        <v>0</v>
      </c>
      <c r="B4" s="6"/>
      <c r="C4" s="107"/>
      <c r="D4" s="107"/>
      <c r="E4" s="107"/>
      <c r="F4" s="81"/>
    </row>
    <row r="5" spans="1:6" ht="12.75">
      <c r="A5" s="5" t="s">
        <v>49</v>
      </c>
      <c r="B5" s="6"/>
      <c r="C5" s="82" t="s">
        <v>48</v>
      </c>
      <c r="D5" s="82"/>
      <c r="E5" s="82"/>
      <c r="F5" s="83"/>
    </row>
    <row r="6" spans="1:6" ht="12.75">
      <c r="A6" s="5"/>
      <c r="B6" s="7"/>
      <c r="C6" s="8"/>
      <c r="D6" s="9"/>
      <c r="E6" s="7"/>
      <c r="F6" s="15"/>
    </row>
    <row r="7" spans="1:6" ht="12.75">
      <c r="A7" s="5" t="s">
        <v>1</v>
      </c>
      <c r="B7" s="6"/>
      <c r="C7" s="12"/>
      <c r="D7" s="6" t="s">
        <v>12</v>
      </c>
      <c r="E7" s="6"/>
      <c r="F7" s="10"/>
    </row>
    <row r="8" spans="1:6" ht="14.25">
      <c r="A8" s="13" t="s">
        <v>14</v>
      </c>
      <c r="B8" s="14"/>
      <c r="C8" s="19">
        <v>1</v>
      </c>
      <c r="D8" s="16"/>
      <c r="E8" s="6"/>
      <c r="F8" s="43" t="s">
        <v>39</v>
      </c>
    </row>
    <row r="9" spans="1:6" ht="14.25">
      <c r="A9" s="5" t="s">
        <v>6</v>
      </c>
      <c r="B9" s="6"/>
      <c r="C9" s="19">
        <v>1</v>
      </c>
      <c r="D9" s="6" t="s">
        <v>46</v>
      </c>
      <c r="E9" s="6"/>
      <c r="F9" s="43" t="s">
        <v>56</v>
      </c>
    </row>
    <row r="10" spans="1:6" ht="14.25">
      <c r="A10" s="13" t="s">
        <v>7</v>
      </c>
      <c r="B10" s="14"/>
      <c r="C10" s="21"/>
      <c r="D10" s="16" t="s">
        <v>11</v>
      </c>
      <c r="E10" s="14"/>
      <c r="F10" s="43" t="s">
        <v>40</v>
      </c>
    </row>
    <row r="11" spans="1:6" ht="14.25">
      <c r="A11" s="13" t="s">
        <v>51</v>
      </c>
      <c r="B11" s="14"/>
      <c r="C11" s="19">
        <v>8</v>
      </c>
      <c r="D11" s="16" t="s">
        <v>4</v>
      </c>
      <c r="E11" s="14"/>
      <c r="F11" s="43" t="s">
        <v>41</v>
      </c>
    </row>
    <row r="12" spans="1:6" ht="14.25">
      <c r="A12" s="13" t="s">
        <v>8</v>
      </c>
      <c r="B12" s="14"/>
      <c r="C12" s="19">
        <v>0.05</v>
      </c>
      <c r="D12" s="16" t="str">
        <f>" ("&amp;C12*100&amp;" %)"</f>
        <v> (5 %)</v>
      </c>
      <c r="E12" s="14"/>
      <c r="F12" s="43" t="s">
        <v>57</v>
      </c>
    </row>
    <row r="13" spans="1:6" ht="12.75">
      <c r="A13" s="5" t="s">
        <v>2</v>
      </c>
      <c r="B13" s="6"/>
      <c r="C13" s="11"/>
      <c r="D13" s="6" t="s">
        <v>5</v>
      </c>
      <c r="E13" s="6"/>
      <c r="F13" s="10"/>
    </row>
    <row r="14" spans="1:6" ht="12.75">
      <c r="A14" s="5" t="s">
        <v>47</v>
      </c>
      <c r="B14" s="6"/>
      <c r="C14" s="12"/>
      <c r="D14" s="6" t="s">
        <v>9</v>
      </c>
      <c r="E14" s="6"/>
      <c r="F14" s="10"/>
    </row>
    <row r="15" spans="1:6" ht="12.75">
      <c r="A15" s="5" t="s">
        <v>13</v>
      </c>
      <c r="B15" s="6"/>
      <c r="C15" s="20">
        <v>70</v>
      </c>
      <c r="D15" s="6" t="s">
        <v>3</v>
      </c>
      <c r="E15" s="6"/>
      <c r="F15" s="10"/>
    </row>
    <row r="16" spans="1:6" ht="12.75">
      <c r="A16" s="5"/>
      <c r="B16" s="6"/>
      <c r="C16" s="6"/>
      <c r="D16" s="6"/>
      <c r="E16" s="6"/>
      <c r="F16" s="10"/>
    </row>
    <row r="17" spans="1:6" s="24" customFormat="1" ht="14.25">
      <c r="A17" s="74" t="s">
        <v>66</v>
      </c>
      <c r="B17" s="22"/>
      <c r="C17" s="22"/>
      <c r="D17" s="22"/>
      <c r="E17" s="22"/>
      <c r="F17" s="23"/>
    </row>
    <row r="18" spans="1:6" s="24" customFormat="1" ht="12.75">
      <c r="A18" s="25" t="s">
        <v>61</v>
      </c>
      <c r="B18" s="22"/>
      <c r="C18" s="22"/>
      <c r="D18" s="22"/>
      <c r="E18" s="22"/>
      <c r="F18" s="23"/>
    </row>
    <row r="19" spans="1:6" s="24" customFormat="1" ht="14.25">
      <c r="A19" s="74" t="s">
        <v>63</v>
      </c>
      <c r="B19" s="22"/>
      <c r="C19" s="22"/>
      <c r="D19" s="22"/>
      <c r="E19" s="22"/>
      <c r="F19" s="23"/>
    </row>
    <row r="20" spans="1:6" s="24" customFormat="1" ht="14.25">
      <c r="A20" s="74" t="s">
        <v>58</v>
      </c>
      <c r="B20" s="28"/>
      <c r="C20" s="28"/>
      <c r="D20" s="28"/>
      <c r="E20" s="28"/>
      <c r="F20" s="29"/>
    </row>
    <row r="21" spans="1:6" s="24" customFormat="1" ht="12.75">
      <c r="A21" s="25" t="s">
        <v>42</v>
      </c>
      <c r="B21" s="28"/>
      <c r="C21" s="28"/>
      <c r="D21" s="28"/>
      <c r="E21" s="28"/>
      <c r="F21" s="29"/>
    </row>
    <row r="22" spans="1:6" s="24" customFormat="1" ht="12.75">
      <c r="A22" s="25" t="s">
        <v>50</v>
      </c>
      <c r="B22" s="28"/>
      <c r="C22" s="28"/>
      <c r="D22" s="28"/>
      <c r="E22" s="28"/>
      <c r="F22" s="29"/>
    </row>
    <row r="23" spans="1:6" s="24" customFormat="1" ht="14.25">
      <c r="A23" s="74" t="s">
        <v>59</v>
      </c>
      <c r="B23" s="26"/>
      <c r="C23" s="26"/>
      <c r="D23" s="26"/>
      <c r="E23" s="26"/>
      <c r="F23" s="27"/>
    </row>
    <row r="24" spans="1:6" s="24" customFormat="1" ht="12.75">
      <c r="A24" s="25" t="s">
        <v>43</v>
      </c>
      <c r="B24" s="26"/>
      <c r="C24" s="26"/>
      <c r="D24" s="26"/>
      <c r="E24" s="26"/>
      <c r="F24" s="27"/>
    </row>
    <row r="25" spans="1:6" s="24" customFormat="1" ht="14.25">
      <c r="A25" s="74" t="s">
        <v>60</v>
      </c>
      <c r="B25" s="26"/>
      <c r="C25" s="26"/>
      <c r="D25" s="26"/>
      <c r="E25" s="26"/>
      <c r="F25" s="27"/>
    </row>
    <row r="26" spans="1:6" ht="13.5" thickBot="1">
      <c r="A26" s="53" t="s">
        <v>55</v>
      </c>
      <c r="B26" s="54"/>
      <c r="C26" s="54"/>
      <c r="D26" s="54"/>
      <c r="E26" s="54"/>
      <c r="F26" s="55"/>
    </row>
    <row r="27" spans="1:6" ht="12.75" customHeight="1">
      <c r="A27" s="40"/>
      <c r="B27" s="40"/>
      <c r="C27" s="40"/>
      <c r="D27" s="40"/>
      <c r="E27" s="40"/>
      <c r="F27" s="40"/>
    </row>
    <row r="28" spans="1:6" ht="15.75">
      <c r="A28" s="30" t="s">
        <v>16</v>
      </c>
      <c r="B28" s="32"/>
      <c r="C28" s="32"/>
      <c r="D28" s="32"/>
      <c r="E28" s="32"/>
      <c r="F28" s="32"/>
    </row>
    <row r="29" spans="1:6" ht="12.75" customHeight="1">
      <c r="A29" s="30"/>
      <c r="B29" s="32"/>
      <c r="C29" s="32"/>
      <c r="D29" s="32"/>
      <c r="E29" s="32"/>
      <c r="F29" s="32"/>
    </row>
    <row r="30" spans="1:6" ht="16.5" thickBot="1">
      <c r="A30" s="31" t="s">
        <v>17</v>
      </c>
      <c r="B30" s="32"/>
      <c r="C30" s="32"/>
      <c r="D30" s="32"/>
      <c r="E30" s="32"/>
      <c r="F30" s="32"/>
    </row>
    <row r="31" spans="1:6" ht="25.5">
      <c r="A31" s="33" t="s">
        <v>18</v>
      </c>
      <c r="B31" s="108" t="str">
        <f>C5</f>
        <v>e.g. cereals</v>
      </c>
      <c r="C31" s="109"/>
      <c r="D31" s="56" t="s">
        <v>19</v>
      </c>
      <c r="E31" s="72">
        <f>C9</f>
        <v>1</v>
      </c>
      <c r="F31" s="34" t="s">
        <v>29</v>
      </c>
    </row>
    <row r="32" spans="1:6" ht="15.75">
      <c r="A32" s="35" t="s">
        <v>20</v>
      </c>
      <c r="B32" s="69">
        <f>C7</f>
        <v>0</v>
      </c>
      <c r="C32" s="61" t="s">
        <v>33</v>
      </c>
      <c r="D32" s="57" t="s">
        <v>21</v>
      </c>
      <c r="E32" s="69">
        <f>C10</f>
        <v>0</v>
      </c>
      <c r="F32" s="36" t="s">
        <v>28</v>
      </c>
    </row>
    <row r="33" spans="1:6" ht="12.75">
      <c r="A33" s="39" t="s">
        <v>35</v>
      </c>
      <c r="B33" s="70">
        <f>C8</f>
        <v>1</v>
      </c>
      <c r="C33" s="62"/>
      <c r="D33" s="57" t="s">
        <v>23</v>
      </c>
      <c r="E33" s="69">
        <f>C11</f>
        <v>8</v>
      </c>
      <c r="F33" s="36" t="s">
        <v>30</v>
      </c>
    </row>
    <row r="34" spans="1:6" ht="12.75" customHeight="1">
      <c r="A34" s="35" t="s">
        <v>22</v>
      </c>
      <c r="B34" s="69">
        <f>C15</f>
        <v>70</v>
      </c>
      <c r="C34" s="61" t="s">
        <v>32</v>
      </c>
      <c r="D34" s="57" t="s">
        <v>36</v>
      </c>
      <c r="E34" s="69">
        <f>C12*100</f>
        <v>5</v>
      </c>
      <c r="F34" s="36" t="s">
        <v>37</v>
      </c>
    </row>
    <row r="35" spans="1:6" ht="12.75">
      <c r="A35" s="35" t="s">
        <v>24</v>
      </c>
      <c r="B35" s="69">
        <f>C14</f>
        <v>0</v>
      </c>
      <c r="C35" s="61" t="s">
        <v>67</v>
      </c>
      <c r="D35" s="57"/>
      <c r="E35" s="69"/>
      <c r="F35" s="36"/>
    </row>
    <row r="36" spans="1:6" ht="13.5" thickBot="1">
      <c r="A36" s="37" t="s">
        <v>31</v>
      </c>
      <c r="B36" s="71">
        <f>C13</f>
        <v>0</v>
      </c>
      <c r="C36" s="63" t="s">
        <v>25</v>
      </c>
      <c r="D36" s="58"/>
      <c r="E36" s="73"/>
      <c r="F36" s="38"/>
    </row>
    <row r="37" spans="1:6" ht="13.5" thickBot="1">
      <c r="A37" s="45"/>
      <c r="B37" s="45"/>
      <c r="C37" s="45"/>
      <c r="D37" s="45"/>
      <c r="E37" s="45"/>
      <c r="F37" s="45"/>
    </row>
    <row r="38" spans="1:6" ht="14.25" customHeight="1" thickBot="1">
      <c r="A38" s="86" t="str">
        <f>"Worker exposure towards "&amp;C3</f>
        <v>Worker exposure towards </v>
      </c>
      <c r="B38" s="87"/>
      <c r="C38" s="87"/>
      <c r="D38" s="87"/>
      <c r="E38" s="87"/>
      <c r="F38" s="88"/>
    </row>
    <row r="39" spans="1:6" ht="12.75">
      <c r="A39" s="96" t="s">
        <v>44</v>
      </c>
      <c r="B39" s="97"/>
      <c r="C39" s="98"/>
      <c r="D39" s="99" t="s">
        <v>45</v>
      </c>
      <c r="E39" s="100"/>
      <c r="F39" s="101"/>
    </row>
    <row r="40" spans="1:6" ht="12.75">
      <c r="A40" s="102" t="str">
        <f>"Worker (re-entry): Systemic dermal exposure after application in "&amp;C5</f>
        <v>Worker (re-entry): Systemic dermal exposure after application in e.g. cereals</v>
      </c>
      <c r="B40" s="103"/>
      <c r="C40" s="103"/>
      <c r="D40" s="103"/>
      <c r="E40" s="103"/>
      <c r="F40" s="104"/>
    </row>
    <row r="41" spans="1:6" ht="12.75">
      <c r="A41" s="90" t="s">
        <v>34</v>
      </c>
      <c r="B41" s="91"/>
      <c r="C41" s="92"/>
      <c r="D41" s="93" t="s">
        <v>52</v>
      </c>
      <c r="E41" s="94"/>
      <c r="F41" s="95"/>
    </row>
    <row r="42" spans="1:6" ht="12.75">
      <c r="A42" s="90" t="str">
        <f>"("&amp;E31&amp;" x "&amp;E32&amp;" x  "&amp;E33&amp;" x "&amp;B32&amp;" x "&amp;B33&amp;" x "&amp;B35&amp;"%) / "&amp;B34</f>
        <v>(1 x 0 x  8 x 0 x 1 x 0%) / 70</v>
      </c>
      <c r="B42" s="91"/>
      <c r="C42" s="92"/>
      <c r="D42" s="93" t="str">
        <f>"("&amp;E31&amp;" x "&amp;E32&amp;" x  "&amp;E33&amp;" x "&amp;B32&amp;" x "&amp;B33&amp;" x "&amp;E34&amp;"% x "&amp;B35&amp;"%) / "&amp;B34</f>
        <v>(1 x 0 x  8 x 0 x 1 x 5% x 0%) / 70</v>
      </c>
      <c r="E42" s="94"/>
      <c r="F42" s="95"/>
    </row>
    <row r="43" spans="1:6" ht="12.75">
      <c r="A43" s="64" t="s">
        <v>64</v>
      </c>
      <c r="B43" s="65">
        <f>E31/1000*E32*E33*B32*B33</f>
        <v>0</v>
      </c>
      <c r="C43" s="66" t="s">
        <v>38</v>
      </c>
      <c r="D43" s="64" t="s">
        <v>64</v>
      </c>
      <c r="E43" s="65">
        <f>E31/1000*E32*E33*B32*B33*E34%</f>
        <v>0</v>
      </c>
      <c r="F43" s="66" t="s">
        <v>38</v>
      </c>
    </row>
    <row r="44" spans="1:6" ht="13.5" thickBot="1">
      <c r="A44" s="78" t="s">
        <v>64</v>
      </c>
      <c r="B44" s="79">
        <f>E31/1000*E32*E33*B32*B33/B34</f>
        <v>0</v>
      </c>
      <c r="C44" s="80" t="s">
        <v>25</v>
      </c>
      <c r="D44" s="78" t="s">
        <v>64</v>
      </c>
      <c r="E44" s="79">
        <f>E31/1000*E32*E33*B32*B33*E34%/B34</f>
        <v>0</v>
      </c>
      <c r="F44" s="80" t="s">
        <v>25</v>
      </c>
    </row>
    <row r="45" spans="1:6" ht="12.75">
      <c r="A45" s="75" t="s">
        <v>62</v>
      </c>
      <c r="B45" s="76">
        <f>B46*B34</f>
        <v>0</v>
      </c>
      <c r="C45" s="77" t="s">
        <v>38</v>
      </c>
      <c r="D45" s="75" t="s">
        <v>62</v>
      </c>
      <c r="E45" s="76">
        <f>E46*B34</f>
        <v>0</v>
      </c>
      <c r="F45" s="77" t="s">
        <v>38</v>
      </c>
    </row>
    <row r="46" spans="1:6" ht="12.75">
      <c r="A46" s="46" t="s">
        <v>62</v>
      </c>
      <c r="B46" s="52">
        <f>E31/1000*E32*E33*B32*B33*B35%/B34</f>
        <v>0</v>
      </c>
      <c r="C46" s="67" t="s">
        <v>25</v>
      </c>
      <c r="D46" s="59" t="s">
        <v>62</v>
      </c>
      <c r="E46" s="52">
        <f>E31/1000*E32*E33*B32*B33*E34%*B35%/B34</f>
        <v>0</v>
      </c>
      <c r="F46" s="47" t="s">
        <v>25</v>
      </c>
    </row>
    <row r="47" spans="1:6" ht="13.5" thickBot="1">
      <c r="A47" s="48" t="s">
        <v>26</v>
      </c>
      <c r="B47" s="51">
        <f>IF(B36&gt;0,B46*100/B36,0)</f>
        <v>0</v>
      </c>
      <c r="C47" s="68" t="s">
        <v>37</v>
      </c>
      <c r="D47" s="60" t="s">
        <v>27</v>
      </c>
      <c r="E47" s="51">
        <f>IF(B36&gt;0,E46*100/B36,0)</f>
        <v>0</v>
      </c>
      <c r="F47" s="49" t="s">
        <v>37</v>
      </c>
    </row>
    <row r="48" spans="1:6" ht="15.75">
      <c r="A48" s="89" t="s">
        <v>53</v>
      </c>
      <c r="B48" s="89"/>
      <c r="C48" s="89"/>
      <c r="D48" s="89"/>
      <c r="E48" s="89"/>
      <c r="F48" s="89"/>
    </row>
    <row r="49" spans="1:6" ht="12.75">
      <c r="A49" s="84" t="s">
        <v>54</v>
      </c>
      <c r="B49" s="85"/>
      <c r="C49" s="85"/>
      <c r="D49" s="85"/>
      <c r="E49" s="85"/>
      <c r="F49" s="85"/>
    </row>
    <row r="50" spans="1:6" ht="15">
      <c r="A50" s="45" t="s">
        <v>65</v>
      </c>
      <c r="B50" s="50"/>
      <c r="C50" s="50"/>
      <c r="D50" s="50"/>
      <c r="E50" s="50"/>
      <c r="F50" s="2"/>
    </row>
  </sheetData>
  <mergeCells count="14">
    <mergeCell ref="C3:F3"/>
    <mergeCell ref="C4:F4"/>
    <mergeCell ref="C5:F5"/>
    <mergeCell ref="B31:C31"/>
    <mergeCell ref="A49:F49"/>
    <mergeCell ref="A38:F38"/>
    <mergeCell ref="A48:F48"/>
    <mergeCell ref="A41:C41"/>
    <mergeCell ref="A42:C42"/>
    <mergeCell ref="D41:F41"/>
    <mergeCell ref="D42:F42"/>
    <mergeCell ref="A39:C39"/>
    <mergeCell ref="D39:F39"/>
    <mergeCell ref="A40:F40"/>
  </mergeCells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portrait" paperSize="9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Institute for Risk Assessment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Safeguarding th Health of Workers</dc:title>
  <dc:subject>Exposure assessment for plant protection products</dc:subject>
  <dc:creator>Sabine Martin</dc:creator>
  <cp:keywords>Re-Entry Exposure</cp:keywords>
  <dc:description/>
  <cp:lastModifiedBy>Martin</cp:lastModifiedBy>
  <cp:lastPrinted>2010-11-04T06:40:33Z</cp:lastPrinted>
  <dcterms:created xsi:type="dcterms:W3CDTF">2008-10-15T08:24:45Z</dcterms:created>
  <dcterms:modified xsi:type="dcterms:W3CDTF">2010-11-04T06:40:50Z</dcterms:modified>
  <cp:category/>
  <cp:version/>
  <cp:contentType/>
  <cp:contentStatus/>
</cp:coreProperties>
</file>